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C:\Users\Ilija\Desktop\Normiranje đubrenja i sjetve\"/>
    </mc:Choice>
  </mc:AlternateContent>
  <bookViews>
    <workbookView xWindow="0" yWindow="0" windowWidth="28800" windowHeight="12435"/>
  </bookViews>
  <sheets>
    <sheet name="List1" sheetId="1" r:id="rId1"/>
    <sheet name="List2" sheetId="2" state="hidden" r:id="rId2"/>
  </sheets>
  <definedNames>
    <definedName name="ku">List2!$G$5:$N$10</definedName>
    <definedName name="raz">List2!$B$3:$E$14</definedName>
    <definedName name="us">List2!$A$4:$B$14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9" i="1" l="1"/>
  <c r="J6" i="2"/>
  <c r="J10" i="2"/>
  <c r="J9" i="2"/>
  <c r="J8" i="2"/>
  <c r="J7" i="2"/>
  <c r="M4" i="2" l="1"/>
  <c r="H27" i="1"/>
  <c r="H13" i="2" l="1"/>
  <c r="I13" i="2" s="1"/>
  <c r="J13" i="2" s="1"/>
  <c r="K21" i="1" l="1"/>
  <c r="K15" i="1"/>
  <c r="H4" i="2"/>
  <c r="H9" i="1" s="1"/>
  <c r="H16" i="2"/>
  <c r="I14" i="2" s="1"/>
  <c r="K6" i="2" s="1"/>
  <c r="H15" i="2"/>
  <c r="H14" i="2"/>
  <c r="A2" i="2"/>
  <c r="I15" i="2" l="1"/>
  <c r="K16" i="1" s="1"/>
  <c r="K9" i="2"/>
  <c r="K8" i="2"/>
  <c r="K7" i="2"/>
  <c r="A25" i="2"/>
  <c r="A28" i="2" s="1"/>
  <c r="A24" i="2"/>
  <c r="A23" i="2"/>
  <c r="A22" i="2"/>
  <c r="A30" i="2" s="1"/>
  <c r="H20" i="1"/>
  <c r="H17" i="1"/>
  <c r="H14" i="1"/>
  <c r="B24" i="2" l="1"/>
  <c r="B25" i="2" s="1"/>
  <c r="B23" i="2"/>
  <c r="E16" i="1" s="1"/>
  <c r="B26" i="2" l="1"/>
  <c r="E22" i="1" s="1"/>
  <c r="C26" i="2" l="1"/>
  <c r="C27" i="2" s="1"/>
  <c r="C28" i="2" s="1"/>
  <c r="E19" i="1" s="1"/>
  <c r="K10" i="2" l="1"/>
  <c r="J4" i="2" s="1"/>
  <c r="J14" i="2" s="1"/>
  <c r="I4" i="2"/>
  <c r="I16" i="2" l="1"/>
  <c r="J16" i="2" s="1"/>
  <c r="K22" i="1" s="1"/>
  <c r="K19" i="1"/>
  <c r="K13" i="2" l="1"/>
  <c r="K14" i="2" s="1"/>
  <c r="K15" i="2" s="1"/>
  <c r="L15" i="2" l="1"/>
  <c r="L6" i="2" s="1"/>
  <c r="K4" i="2" s="1"/>
  <c r="M10" i="2"/>
  <c r="M8" i="2"/>
  <c r="M9" i="2"/>
  <c r="M6" i="2"/>
  <c r="M7" i="2"/>
  <c r="N22" i="1"/>
  <c r="L4" i="2" l="1"/>
  <c r="N16" i="1" s="1"/>
</calcChain>
</file>

<file path=xl/comments1.xml><?xml version="1.0" encoding="utf-8"?>
<comments xmlns="http://schemas.openxmlformats.org/spreadsheetml/2006/main">
  <authors>
    <author>Prof. dr Ilija Komljenović</author>
  </authors>
  <commentList>
    <comment ref="N15" authorId="0" shapeId="0">
      <text>
        <r>
          <rPr>
            <b/>
            <sz val="9"/>
            <color indexed="81"/>
            <rFont val="Segoe UI"/>
            <family val="2"/>
            <charset val="238"/>
          </rPr>
          <t>Prof. dr Ilija Komljenović:</t>
        </r>
        <r>
          <rPr>
            <sz val="9"/>
            <color indexed="81"/>
            <rFont val="Segoe UI"/>
            <family val="2"/>
            <charset val="238"/>
          </rPr>
          <t xml:space="preserve">
Sjetveni razmak sjemena unutar reda (u cm) </t>
        </r>
      </text>
    </comment>
  </commentList>
</comments>
</file>

<file path=xl/sharedStrings.xml><?xml version="1.0" encoding="utf-8"?>
<sst xmlns="http://schemas.openxmlformats.org/spreadsheetml/2006/main" count="69" uniqueCount="56">
  <si>
    <t>Pšenica</t>
  </si>
  <si>
    <t>Ječam</t>
  </si>
  <si>
    <t>Zob</t>
  </si>
  <si>
    <t>Tritikale</t>
  </si>
  <si>
    <t>Lucerka</t>
  </si>
  <si>
    <t>Kukuruz</t>
  </si>
  <si>
    <t>Soja</t>
  </si>
  <si>
    <t>Suncokret</t>
  </si>
  <si>
    <t>Uljana repica</t>
  </si>
  <si>
    <t>Šećerna repa</t>
  </si>
  <si>
    <t>Aps. masa zrna (g)</t>
  </si>
  <si>
    <t>Čistoća sjemena (%)</t>
  </si>
  <si>
    <t>Klijavost jemena (%)</t>
  </si>
  <si>
    <t>UV</t>
  </si>
  <si>
    <t>Kg/ha sjemena</t>
  </si>
  <si>
    <t xml:space="preserve">Gustina usjeva </t>
  </si>
  <si>
    <t>Sjetvene jedinice</t>
  </si>
  <si>
    <t>Razmak sjem.(cm)</t>
  </si>
  <si>
    <t>Razmak kl.sjem. (cm)</t>
  </si>
  <si>
    <t>35-45</t>
  </si>
  <si>
    <t>20-35</t>
  </si>
  <si>
    <t>30-45</t>
  </si>
  <si>
    <t>1-3</t>
  </si>
  <si>
    <t>Raž</t>
  </si>
  <si>
    <t>Masa 1000 zrna (u g)</t>
  </si>
  <si>
    <t>Ulj.repica</t>
  </si>
  <si>
    <t>Š.repa</t>
  </si>
  <si>
    <t>100-450</t>
  </si>
  <si>
    <t>73-250</t>
  </si>
  <si>
    <t>40-111</t>
  </si>
  <si>
    <t>15-40</t>
  </si>
  <si>
    <r>
      <rPr>
        <b/>
        <sz val="16"/>
        <color theme="1"/>
        <rFont val="Times New Roman"/>
        <family val="1"/>
        <charset val="238"/>
      </rPr>
      <t xml:space="preserve">NORMIRANJE SJETVE </t>
    </r>
    <r>
      <rPr>
        <sz val="16"/>
        <color theme="1"/>
        <rFont val="Times New Roman"/>
        <family val="1"/>
        <charset val="238"/>
      </rPr>
      <t xml:space="preserve">                                                           za ratarske usjeve</t>
    </r>
  </si>
  <si>
    <t>Usjev</t>
  </si>
  <si>
    <t>OKOPAVINSKI USJEVI</t>
  </si>
  <si>
    <t>USJEVI GUSTOG SKLOPA</t>
  </si>
  <si>
    <t>600-700</t>
  </si>
  <si>
    <t>400-700</t>
  </si>
  <si>
    <t>500-600</t>
  </si>
  <si>
    <t>500-550</t>
  </si>
  <si>
    <t>450-600</t>
  </si>
  <si>
    <t>12,5-31</t>
  </si>
  <si>
    <t>2-8</t>
  </si>
  <si>
    <t>25-35</t>
  </si>
  <si>
    <t>1,5-5</t>
  </si>
  <si>
    <t>15-19</t>
  </si>
  <si>
    <t>Razmak u redu (cm)</t>
  </si>
  <si>
    <t>400-600</t>
  </si>
  <si>
    <r>
      <t>Za sjetvu sj./m</t>
    </r>
    <r>
      <rPr>
        <vertAlign val="superscript"/>
        <sz val="11"/>
        <color theme="1"/>
        <rFont val="Times New Roman"/>
        <family val="1"/>
        <charset val="238"/>
      </rPr>
      <t>2</t>
    </r>
  </si>
  <si>
    <r>
      <t>Broj  sjem./m</t>
    </r>
    <r>
      <rPr>
        <vertAlign val="superscript"/>
        <sz val="11"/>
        <color theme="1"/>
        <rFont val="Times New Roman"/>
        <family val="1"/>
        <charset val="238"/>
      </rPr>
      <t>2</t>
    </r>
  </si>
  <si>
    <t xml:space="preserve">Ovde možete da unesete razmak između redova </t>
  </si>
  <si>
    <r>
      <t>Broj sjemenki/m</t>
    </r>
    <r>
      <rPr>
        <b/>
        <vertAlign val="superscript"/>
        <sz val="10"/>
        <color theme="4" tint="-0.249977111117893"/>
        <rFont val="Times New Roman"/>
        <family val="1"/>
        <charset val="238"/>
      </rPr>
      <t>2</t>
    </r>
  </si>
  <si>
    <t>Programirao Prof. dr Ilia Komljenović</t>
  </si>
  <si>
    <t>U.V. sjemena (%)</t>
  </si>
  <si>
    <t>Razmak između sjemena u redu za željenu gustinu usjeva.</t>
  </si>
  <si>
    <t>Izaberi usjev!</t>
  </si>
  <si>
    <t>Razmak  redova (cm)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</si>
</sst>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0" x14ac:knownFonts="1">
    <font>
      <sz val="11"/>
      <color theme="1"/>
      <name val="Calibri"/>
      <family val="2"/>
      <charset val="238"/>
      <scheme val="minor"/>
    </font>
    <font>
      <sz val="9"/>
      <color indexed="81"/>
      <name val="Segoe UI"/>
      <family val="2"/>
      <charset val="238"/>
    </font>
    <font>
      <b/>
      <sz val="9"/>
      <color indexed="81"/>
      <name val="Segoe UI"/>
      <family val="2"/>
      <charset val="238"/>
    </font>
    <font>
      <b/>
      <sz val="20"/>
      <color theme="1"/>
      <name val="Times New Roman"/>
      <family val="1"/>
      <charset val="238"/>
    </font>
    <font>
      <sz val="10"/>
      <color theme="1"/>
      <name val="Times New Roman"/>
      <family val="1"/>
      <charset val="238"/>
    </font>
    <font>
      <sz val="16"/>
      <color theme="1"/>
      <name val="Times New Roman"/>
      <family val="1"/>
      <charset val="238"/>
    </font>
    <font>
      <b/>
      <sz val="16"/>
      <color theme="1"/>
      <name val="Times New Roman"/>
      <family val="1"/>
      <charset val="238"/>
    </font>
    <font>
      <sz val="11"/>
      <color theme="1"/>
      <name val="Times New Roman"/>
      <family val="1"/>
      <charset val="238"/>
    </font>
    <font>
      <vertAlign val="superscript"/>
      <sz val="11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sz val="20"/>
      <color theme="1"/>
      <name val="Times New Roman"/>
      <family val="1"/>
      <charset val="238"/>
    </font>
    <font>
      <b/>
      <sz val="22"/>
      <color theme="1"/>
      <name val="Times New Roman"/>
      <family val="1"/>
      <charset val="238"/>
    </font>
    <font>
      <i/>
      <sz val="11"/>
      <color theme="4" tint="-0.249977111117893"/>
      <name val="Times New Roman"/>
      <family val="1"/>
      <charset val="238"/>
    </font>
    <font>
      <sz val="10"/>
      <color theme="4" tint="-0.249977111117893"/>
      <name val="Times New Roman"/>
      <family val="1"/>
      <charset val="238"/>
    </font>
    <font>
      <b/>
      <sz val="10"/>
      <color theme="4" tint="-0.249977111117893"/>
      <name val="Times New Roman"/>
      <family val="1"/>
      <charset val="238"/>
    </font>
    <font>
      <b/>
      <vertAlign val="superscript"/>
      <sz val="10"/>
      <color theme="4" tint="-0.249977111117893"/>
      <name val="Times New Roman"/>
      <family val="1"/>
      <charset val="238"/>
    </font>
    <font>
      <b/>
      <sz val="10"/>
      <color theme="1"/>
      <name val="Times New Roman"/>
      <family val="1"/>
      <charset val="238"/>
    </font>
    <font>
      <i/>
      <sz val="10"/>
      <color theme="1"/>
      <name val="Times New Roman"/>
      <family val="1"/>
      <charset val="238"/>
    </font>
    <font>
      <sz val="9.5"/>
      <color theme="4" tint="-0.249977111117893"/>
      <name val="Times New Roman"/>
      <family val="1"/>
      <charset val="238"/>
    </font>
    <font>
      <sz val="9.5"/>
      <color theme="4" tint="-0.249977111117893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7F7F7"/>
        <bgColor indexed="64"/>
      </patternFill>
    </fill>
    <fill>
      <gradientFill type="path" left="0.5" right="0.5" top="0.5" bottom="0.5">
        <stop position="0">
          <color theme="0"/>
        </stop>
        <stop position="1">
          <color theme="4" tint="0.80001220740379042"/>
        </stop>
      </gradientFill>
    </fill>
  </fills>
  <borders count="38">
    <border>
      <left/>
      <right/>
      <top/>
      <bottom/>
      <diagonal/>
    </border>
    <border>
      <left style="dotted">
        <color auto="1"/>
      </left>
      <right/>
      <top style="dotted">
        <color auto="1"/>
      </top>
      <bottom style="dotted">
        <color auto="1"/>
      </bottom>
      <diagonal/>
    </border>
    <border>
      <left/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 tint="-0.24994659260841701"/>
      </left>
      <right/>
      <top style="thin">
        <color theme="0" tint="-0.24994659260841701"/>
      </top>
      <bottom/>
      <diagonal/>
    </border>
    <border>
      <left/>
      <right/>
      <top style="thin">
        <color theme="0" tint="-0.24994659260841701"/>
      </top>
      <bottom/>
      <diagonal/>
    </border>
    <border>
      <left/>
      <right style="thin">
        <color theme="0" tint="-0.24994659260841701"/>
      </right>
      <top style="thin">
        <color theme="0" tint="-0.24994659260841701"/>
      </top>
      <bottom/>
      <diagonal/>
    </border>
    <border>
      <left style="thin">
        <color theme="0" tint="-0.24994659260841701"/>
      </left>
      <right/>
      <top/>
      <bottom/>
      <diagonal/>
    </border>
    <border>
      <left/>
      <right style="thin">
        <color theme="0" tint="-0.24994659260841701"/>
      </right>
      <top/>
      <bottom/>
      <diagonal/>
    </border>
    <border>
      <left style="thin">
        <color theme="0" tint="-0.24994659260841701"/>
      </left>
      <right/>
      <top/>
      <bottom style="thin">
        <color theme="0" tint="-0.24994659260841701"/>
      </bottom>
      <diagonal/>
    </border>
    <border>
      <left/>
      <right/>
      <top/>
      <bottom style="thin">
        <color theme="0" tint="-0.24994659260841701"/>
      </bottom>
      <diagonal/>
    </border>
    <border>
      <left/>
      <right style="thin">
        <color theme="0" tint="-0.24994659260841701"/>
      </right>
      <top/>
      <bottom style="thin">
        <color theme="0" tint="-0.2499465926084170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/>
      <diagonal/>
    </border>
    <border>
      <left/>
      <right/>
      <top style="thin">
        <color theme="0" tint="-0.14996795556505021"/>
      </top>
      <bottom/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6795556505021"/>
      </left>
      <right/>
      <top/>
      <bottom/>
      <diagonal/>
    </border>
    <border>
      <left/>
      <right style="thin">
        <color theme="0" tint="-0.14996795556505021"/>
      </right>
      <top/>
      <bottom/>
      <diagonal/>
    </border>
    <border>
      <left style="thin">
        <color theme="0" tint="-0.24994659260841701"/>
      </left>
      <right/>
      <top style="dotted">
        <color auto="1"/>
      </top>
      <bottom style="dotted">
        <color auto="1"/>
      </bottom>
      <diagonal/>
    </border>
    <border>
      <left/>
      <right style="thin">
        <color theme="0" tint="-0.24994659260841701"/>
      </right>
      <top style="dotted">
        <color auto="1"/>
      </top>
      <bottom style="dotted">
        <color auto="1"/>
      </bottom>
      <diagonal/>
    </border>
    <border>
      <left style="thin">
        <color theme="0" tint="-0.14996795556505021"/>
      </left>
      <right/>
      <top/>
      <bottom style="thin">
        <color theme="0" tint="-0.24994659260841701"/>
      </bottom>
      <diagonal/>
    </border>
    <border>
      <left/>
      <right style="thin">
        <color theme="0" tint="-0.14996795556505021"/>
      </right>
      <top/>
      <bottom style="thin">
        <color theme="0" tint="-0.24994659260841701"/>
      </bottom>
      <diagonal/>
    </border>
    <border>
      <left/>
      <right/>
      <top/>
      <bottom style="hair">
        <color theme="0" tint="-0.24994659260841701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/>
      <top/>
      <bottom style="hair">
        <color theme="0" tint="-0.24994659260841701"/>
      </bottom>
      <diagonal/>
    </border>
    <border>
      <left/>
      <right style="thin">
        <color theme="0" tint="-0.34998626667073579"/>
      </right>
      <top/>
      <bottom style="hair">
        <color theme="0" tint="-0.24994659260841701"/>
      </bottom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/>
      <top style="hair">
        <color theme="0" tint="-0.499984740745262"/>
      </top>
      <bottom/>
      <diagonal/>
    </border>
    <border>
      <left/>
      <right/>
      <top style="hair">
        <color theme="0" tint="-0.499984740745262"/>
      </top>
      <bottom/>
      <diagonal/>
    </border>
    <border>
      <left/>
      <right style="thin">
        <color theme="0" tint="-0.34998626667073579"/>
      </right>
      <top style="hair">
        <color theme="0" tint="-0.499984740745262"/>
      </top>
      <bottom/>
      <diagonal/>
    </border>
    <border>
      <left style="hair">
        <color theme="0" tint="-0.499984740745262"/>
      </left>
      <right style="hair">
        <color theme="0" tint="-0.499984740745262"/>
      </right>
      <top/>
      <bottom/>
      <diagonal/>
    </border>
    <border>
      <left style="thin">
        <color theme="0" tint="-0.14996795556505021"/>
      </left>
      <right style="thin">
        <color theme="0" tint="-0.24994659260841701"/>
      </right>
      <top/>
      <bottom/>
      <diagonal/>
    </border>
  </borders>
  <cellStyleXfs count="1">
    <xf numFmtId="0" fontId="0" fillId="0" borderId="0"/>
  </cellStyleXfs>
  <cellXfs count="104">
    <xf numFmtId="0" fontId="0" fillId="0" borderId="0" xfId="0"/>
    <xf numFmtId="9" fontId="0" fillId="0" borderId="0" xfId="0" applyNumberFormat="1"/>
    <xf numFmtId="164" fontId="0" fillId="0" borderId="0" xfId="0" applyNumberFormat="1"/>
    <xf numFmtId="1" fontId="0" fillId="0" borderId="0" xfId="0" applyNumberFormat="1"/>
    <xf numFmtId="0" fontId="0" fillId="0" borderId="0" xfId="0" applyNumberFormat="1"/>
    <xf numFmtId="2" fontId="0" fillId="0" borderId="0" xfId="0" applyNumberFormat="1"/>
    <xf numFmtId="0" fontId="0" fillId="0" borderId="0" xfId="0" applyBorder="1"/>
    <xf numFmtId="0" fontId="4" fillId="2" borderId="22" xfId="0" applyFont="1" applyFill="1" applyBorder="1"/>
    <xf numFmtId="0" fontId="7" fillId="2" borderId="0" xfId="0" applyFont="1" applyFill="1" applyBorder="1"/>
    <xf numFmtId="0" fontId="7" fillId="4" borderId="11" xfId="0" applyFont="1" applyFill="1" applyBorder="1"/>
    <xf numFmtId="0" fontId="7" fillId="4" borderId="12" xfId="0" applyFont="1" applyFill="1" applyBorder="1"/>
    <xf numFmtId="0" fontId="7" fillId="4" borderId="13" xfId="0" applyFont="1" applyFill="1" applyBorder="1"/>
    <xf numFmtId="0" fontId="7" fillId="4" borderId="3" xfId="0" applyFont="1" applyFill="1" applyBorder="1"/>
    <xf numFmtId="0" fontId="7" fillId="4" borderId="4" xfId="0" applyFont="1" applyFill="1" applyBorder="1"/>
    <xf numFmtId="0" fontId="7" fillId="4" borderId="5" xfId="0" applyFont="1" applyFill="1" applyBorder="1"/>
    <xf numFmtId="0" fontId="7" fillId="4" borderId="14" xfId="0" applyFont="1" applyFill="1" applyBorder="1"/>
    <xf numFmtId="0" fontId="7" fillId="4" borderId="0" xfId="0" applyFont="1" applyFill="1" applyBorder="1"/>
    <xf numFmtId="0" fontId="7" fillId="4" borderId="15" xfId="0" applyFont="1" applyFill="1" applyBorder="1"/>
    <xf numFmtId="0" fontId="7" fillId="4" borderId="6" xfId="0" applyFont="1" applyFill="1" applyBorder="1"/>
    <xf numFmtId="0" fontId="7" fillId="4" borderId="7" xfId="0" applyFont="1" applyFill="1" applyBorder="1"/>
    <xf numFmtId="0" fontId="7" fillId="4" borderId="18" xfId="0" applyFont="1" applyFill="1" applyBorder="1"/>
    <xf numFmtId="0" fontId="7" fillId="4" borderId="9" xfId="0" applyFont="1" applyFill="1" applyBorder="1"/>
    <xf numFmtId="0" fontId="7" fillId="4" borderId="19" xfId="0" applyFont="1" applyFill="1" applyBorder="1"/>
    <xf numFmtId="0" fontId="7" fillId="4" borderId="8" xfId="0" applyFont="1" applyFill="1" applyBorder="1"/>
    <xf numFmtId="0" fontId="7" fillId="4" borderId="10" xfId="0" applyFont="1" applyFill="1" applyBorder="1"/>
    <xf numFmtId="0" fontId="7" fillId="2" borderId="20" xfId="0" applyFont="1" applyFill="1" applyBorder="1"/>
    <xf numFmtId="0" fontId="13" fillId="2" borderId="21" xfId="0" applyFont="1" applyFill="1" applyBorder="1"/>
    <xf numFmtId="0" fontId="13" fillId="2" borderId="21" xfId="0" applyFont="1" applyFill="1" applyBorder="1" applyAlignment="1">
      <alignment horizontal="center" vertical="center"/>
    </xf>
    <xf numFmtId="0" fontId="13" fillId="2" borderId="22" xfId="0" applyFont="1" applyFill="1" applyBorder="1"/>
    <xf numFmtId="49" fontId="13" fillId="2" borderId="21" xfId="0" applyNumberFormat="1" applyFont="1" applyFill="1" applyBorder="1" applyAlignment="1">
      <alignment horizontal="center" vertical="center"/>
    </xf>
    <xf numFmtId="0" fontId="14" fillId="2" borderId="22" xfId="0" applyFont="1" applyFill="1" applyBorder="1" applyAlignment="1">
      <alignment horizontal="center" vertical="center"/>
    </xf>
    <xf numFmtId="0" fontId="14" fillId="2" borderId="22" xfId="0" applyFont="1" applyFill="1" applyBorder="1"/>
    <xf numFmtId="0" fontId="16" fillId="2" borderId="22" xfId="0" applyFont="1" applyFill="1" applyBorder="1"/>
    <xf numFmtId="0" fontId="7" fillId="2" borderId="23" xfId="0" applyFont="1" applyFill="1" applyBorder="1"/>
    <xf numFmtId="0" fontId="7" fillId="2" borderId="24" xfId="0" applyFont="1" applyFill="1" applyBorder="1"/>
    <xf numFmtId="0" fontId="0" fillId="2" borderId="25" xfId="0" applyFill="1" applyBorder="1"/>
    <xf numFmtId="0" fontId="7" fillId="2" borderId="26" xfId="0" applyFont="1" applyFill="1" applyBorder="1"/>
    <xf numFmtId="0" fontId="0" fillId="2" borderId="27" xfId="0" applyFill="1" applyBorder="1"/>
    <xf numFmtId="0" fontId="7" fillId="2" borderId="28" xfId="0" applyFont="1" applyFill="1" applyBorder="1"/>
    <xf numFmtId="0" fontId="0" fillId="2" borderId="29" xfId="0" applyFill="1" applyBorder="1"/>
    <xf numFmtId="0" fontId="9" fillId="2" borderId="0" xfId="0" applyFont="1" applyFill="1" applyBorder="1"/>
    <xf numFmtId="0" fontId="7" fillId="2" borderId="0" xfId="0" applyFont="1" applyFill="1" applyBorder="1" applyAlignment="1">
      <alignment horizontal="center" vertical="center"/>
    </xf>
    <xf numFmtId="0" fontId="12" fillId="2" borderId="0" xfId="0" applyFont="1" applyFill="1" applyBorder="1"/>
    <xf numFmtId="0" fontId="0" fillId="2" borderId="30" xfId="0" applyFill="1" applyBorder="1"/>
    <xf numFmtId="0" fontId="0" fillId="2" borderId="31" xfId="0" applyFill="1" applyBorder="1"/>
    <xf numFmtId="0" fontId="0" fillId="2" borderId="32" xfId="0" applyFill="1" applyBorder="1"/>
    <xf numFmtId="0" fontId="17" fillId="2" borderId="31" xfId="0" applyFont="1" applyFill="1" applyBorder="1"/>
    <xf numFmtId="0" fontId="14" fillId="2" borderId="21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7" fillId="3" borderId="0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7" fillId="3" borderId="8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0" xfId="0" applyFont="1" applyFill="1" applyBorder="1" applyAlignment="1">
      <alignment horizontal="center" vertical="center" wrapText="1"/>
    </xf>
    <xf numFmtId="0" fontId="7" fillId="4" borderId="14" xfId="0" applyFont="1" applyFill="1" applyBorder="1" applyAlignment="1">
      <alignment horizontal="center" vertical="center"/>
    </xf>
    <xf numFmtId="0" fontId="7" fillId="4" borderId="0" xfId="0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1" fontId="7" fillId="3" borderId="1" xfId="0" applyNumberFormat="1" applyFont="1" applyFill="1" applyBorder="1" applyAlignment="1" applyProtection="1">
      <alignment horizontal="center" vertical="center"/>
      <protection locked="0"/>
    </xf>
    <xf numFmtId="1" fontId="7" fillId="3" borderId="2" xfId="0" applyNumberFormat="1" applyFont="1" applyFill="1" applyBorder="1" applyAlignment="1" applyProtection="1">
      <alignment horizontal="center" vertical="center"/>
      <protection locked="0"/>
    </xf>
    <xf numFmtId="9" fontId="7" fillId="3" borderId="16" xfId="0" applyNumberFormat="1" applyFont="1" applyFill="1" applyBorder="1" applyAlignment="1">
      <alignment horizontal="center" vertical="center"/>
    </xf>
    <xf numFmtId="9" fontId="7" fillId="3" borderId="2" xfId="0" applyNumberFormat="1" applyFont="1" applyFill="1" applyBorder="1" applyAlignment="1">
      <alignment horizontal="center" vertical="center"/>
    </xf>
    <xf numFmtId="0" fontId="7" fillId="3" borderId="16" xfId="0" applyFont="1" applyFill="1" applyBorder="1" applyAlignment="1" applyProtection="1">
      <alignment horizontal="center" vertical="center"/>
      <protection locked="0"/>
    </xf>
    <xf numFmtId="0" fontId="7" fillId="3" borderId="2" xfId="0" applyFont="1" applyFill="1" applyBorder="1" applyAlignment="1" applyProtection="1">
      <alignment horizontal="center" vertical="center"/>
      <protection locked="0"/>
    </xf>
    <xf numFmtId="0" fontId="7" fillId="4" borderId="15" xfId="0" applyFont="1" applyFill="1" applyBorder="1" applyAlignment="1">
      <alignment horizontal="center" vertical="center"/>
    </xf>
    <xf numFmtId="9" fontId="7" fillId="3" borderId="16" xfId="0" applyNumberFormat="1" applyFont="1" applyFill="1" applyBorder="1" applyAlignment="1" applyProtection="1">
      <alignment horizontal="center" vertical="center"/>
      <protection locked="0"/>
    </xf>
    <xf numFmtId="9" fontId="7" fillId="3" borderId="2" xfId="0" applyNumberFormat="1" applyFont="1" applyFill="1" applyBorder="1" applyAlignment="1" applyProtection="1">
      <alignment horizontal="center" vertical="center"/>
      <protection locked="0"/>
    </xf>
    <xf numFmtId="1" fontId="7" fillId="3" borderId="1" xfId="0" applyNumberFormat="1" applyFont="1" applyFill="1" applyBorder="1" applyAlignment="1">
      <alignment horizontal="center" vertical="center"/>
    </xf>
    <xf numFmtId="1" fontId="7" fillId="3" borderId="2" xfId="0" applyNumberFormat="1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10" fillId="4" borderId="0" xfId="0" applyFont="1" applyFill="1" applyBorder="1" applyAlignment="1">
      <alignment horizontal="center" vertical="center"/>
    </xf>
    <xf numFmtId="0" fontId="10" fillId="4" borderId="7" xfId="0" applyFont="1" applyFill="1" applyBorder="1" applyAlignment="1">
      <alignment horizontal="center" vertical="center"/>
    </xf>
    <xf numFmtId="0" fontId="3" fillId="4" borderId="14" xfId="0" applyFont="1" applyFill="1" applyBorder="1" applyAlignment="1">
      <alignment horizontal="center" vertical="center"/>
    </xf>
    <xf numFmtId="0" fontId="3" fillId="4" borderId="0" xfId="0" applyFont="1" applyFill="1" applyBorder="1" applyAlignment="1">
      <alignment horizontal="center" vertical="center"/>
    </xf>
    <xf numFmtId="0" fontId="3" fillId="4" borderId="15" xfId="0" applyFont="1" applyFill="1" applyBorder="1" applyAlignment="1">
      <alignment horizontal="center" vertical="center"/>
    </xf>
    <xf numFmtId="1" fontId="11" fillId="5" borderId="0" xfId="0" applyNumberFormat="1" applyFont="1" applyFill="1" applyBorder="1" applyAlignment="1">
      <alignment horizontal="center" vertical="center"/>
    </xf>
    <xf numFmtId="0" fontId="7" fillId="5" borderId="15" xfId="0" applyFont="1" applyFill="1" applyBorder="1" applyAlignment="1">
      <alignment horizontal="center" vertical="center"/>
    </xf>
    <xf numFmtId="0" fontId="7" fillId="5" borderId="0" xfId="0" applyFont="1" applyFill="1" applyBorder="1" applyAlignment="1">
      <alignment horizontal="center" vertical="center"/>
    </xf>
    <xf numFmtId="164" fontId="11" fillId="5" borderId="0" xfId="0" applyNumberFormat="1" applyFont="1" applyFill="1" applyBorder="1" applyAlignment="1">
      <alignment horizontal="center" vertical="center"/>
    </xf>
    <xf numFmtId="164" fontId="7" fillId="5" borderId="0" xfId="0" applyNumberFormat="1" applyFont="1" applyFill="1" applyBorder="1" applyAlignment="1">
      <alignment horizontal="center" vertical="center"/>
    </xf>
    <xf numFmtId="9" fontId="7" fillId="3" borderId="1" xfId="0" applyNumberFormat="1" applyFont="1" applyFill="1" applyBorder="1" applyAlignment="1">
      <alignment horizontal="center" vertical="center"/>
    </xf>
    <xf numFmtId="164" fontId="7" fillId="3" borderId="1" xfId="0" applyNumberFormat="1" applyFont="1" applyFill="1" applyBorder="1" applyAlignment="1">
      <alignment horizontal="center" vertical="center"/>
    </xf>
    <xf numFmtId="164" fontId="7" fillId="3" borderId="17" xfId="0" applyNumberFormat="1" applyFont="1" applyFill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  <xf numFmtId="0" fontId="13" fillId="2" borderId="21" xfId="0" applyFont="1" applyFill="1" applyBorder="1" applyAlignment="1">
      <alignment horizontal="center" vertical="center"/>
    </xf>
    <xf numFmtId="0" fontId="13" fillId="0" borderId="21" xfId="0" applyFont="1" applyBorder="1" applyAlignment="1">
      <alignment horizontal="center" vertical="center"/>
    </xf>
    <xf numFmtId="0" fontId="14" fillId="0" borderId="21" xfId="0" applyFont="1" applyBorder="1" applyAlignment="1">
      <alignment horizontal="center" vertical="center"/>
    </xf>
    <xf numFmtId="0" fontId="4" fillId="3" borderId="21" xfId="0" applyFont="1" applyFill="1" applyBorder="1" applyAlignment="1" applyProtection="1">
      <alignment horizontal="center" vertical="center"/>
      <protection locked="0"/>
    </xf>
    <xf numFmtId="0" fontId="4" fillId="0" borderId="21" xfId="0" applyFont="1" applyBorder="1" applyAlignment="1" applyProtection="1">
      <alignment horizontal="center" vertical="center"/>
      <protection locked="0"/>
    </xf>
    <xf numFmtId="0" fontId="13" fillId="0" borderId="21" xfId="0" applyFont="1" applyBorder="1" applyAlignment="1"/>
    <xf numFmtId="0" fontId="18" fillId="4" borderId="0" xfId="0" applyFont="1" applyFill="1" applyBorder="1" applyAlignment="1">
      <alignment vertical="top" wrapText="1"/>
    </xf>
    <xf numFmtId="0" fontId="19" fillId="0" borderId="7" xfId="0" applyFont="1" applyBorder="1" applyAlignment="1">
      <alignment vertical="top" wrapText="1"/>
    </xf>
    <xf numFmtId="0" fontId="19" fillId="0" borderId="0" xfId="0" applyFont="1" applyAlignment="1">
      <alignment vertical="top" wrapText="1"/>
    </xf>
    <xf numFmtId="0" fontId="19" fillId="0" borderId="0" xfId="0" applyFont="1" applyAlignment="1">
      <alignment wrapText="1"/>
    </xf>
    <xf numFmtId="0" fontId="19" fillId="0" borderId="7" xfId="0" applyFont="1" applyBorder="1" applyAlignment="1">
      <alignment wrapText="1"/>
    </xf>
    <xf numFmtId="0" fontId="9" fillId="2" borderId="0" xfId="0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7" fillId="2" borderId="33" xfId="0" applyFont="1" applyFill="1" applyBorder="1"/>
    <xf numFmtId="0" fontId="7" fillId="2" borderId="34" xfId="0" applyFont="1" applyFill="1" applyBorder="1"/>
    <xf numFmtId="0" fontId="0" fillId="2" borderId="35" xfId="0" applyFill="1" applyBorder="1"/>
    <xf numFmtId="0" fontId="7" fillId="2" borderId="36" xfId="0" applyFont="1" applyFill="1" applyBorder="1"/>
    <xf numFmtId="0" fontId="7" fillId="2" borderId="37" xfId="0" applyFont="1" applyFill="1" applyBorder="1"/>
  </cellXfs>
  <cellStyles count="1">
    <cellStyle name="Normalan" xfId="0" builtinId="0"/>
  </cellStyles>
  <dxfs count="0"/>
  <tableStyles count="0" defaultTableStyle="TableStyleMedium2" defaultPivotStyle="PivotStyleLight16"/>
  <colors>
    <mruColors>
      <color rgb="FFF7F7F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Drop" dropStyle="combo" dx="16" fmlaLink="List2!A1" fmlaRange="List2!B4:B9" noThreeD="1" val="0"/>
</file>

<file path=xl/ctrlProps/ctrlProp2.xml><?xml version="1.0" encoding="utf-8"?>
<formControlPr xmlns="http://schemas.microsoft.com/office/spreadsheetml/2009/9/main" objectType="Drop" dropStyle="combo" dx="16" fmlaLink="List2!A3" fmlaRange="List2!H5:H10" noThreeD="1" val="0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11</xdr:row>
          <xdr:rowOff>9525</xdr:rowOff>
        </xdr:from>
        <xdr:to>
          <xdr:col>2</xdr:col>
          <xdr:colOff>600075</xdr:colOff>
          <xdr:row>12</xdr:row>
          <xdr:rowOff>19050</xdr:rowOff>
        </xdr:to>
        <xdr:sp macro="" textlink="">
          <xdr:nvSpPr>
            <xdr:cNvPr id="1025" name="Drop Down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11</xdr:row>
          <xdr:rowOff>0</xdr:rowOff>
        </xdr:from>
        <xdr:to>
          <xdr:col>8</xdr:col>
          <xdr:colOff>600075</xdr:colOff>
          <xdr:row>12</xdr:row>
          <xdr:rowOff>9525</xdr:rowOff>
        </xdr:to>
        <xdr:sp macro="" textlink="">
          <xdr:nvSpPr>
            <xdr:cNvPr id="1026" name="Drop Down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 fPrintsWithSheet="0"/>
      </xdr:twoCellAnchor>
    </mc:Choice>
    <mc:Fallback/>
  </mc:AlternateContent>
  <xdr:twoCellAnchor>
    <xdr:from>
      <xdr:col>10</xdr:col>
      <xdr:colOff>561975</xdr:colOff>
      <xdr:row>32</xdr:row>
      <xdr:rowOff>47625</xdr:rowOff>
    </xdr:from>
    <xdr:to>
      <xdr:col>11</xdr:col>
      <xdr:colOff>66675</xdr:colOff>
      <xdr:row>33</xdr:row>
      <xdr:rowOff>28575</xdr:rowOff>
    </xdr:to>
    <xdr:sp macro="" textlink="">
      <xdr:nvSpPr>
        <xdr:cNvPr id="2" name="Strelica nagore 1"/>
        <xdr:cNvSpPr/>
      </xdr:nvSpPr>
      <xdr:spPr>
        <a:xfrm>
          <a:off x="4600575" y="6296025"/>
          <a:ext cx="114300" cy="1714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sr-Latn-RS" sz="1100"/>
        </a:p>
      </xdr:txBody>
    </xdr:sp>
    <xdr:clientData/>
  </xdr:twoCellAnchor>
  <xdr:twoCellAnchor>
    <xdr:from>
      <xdr:col>13</xdr:col>
      <xdr:colOff>514350</xdr:colOff>
      <xdr:row>16</xdr:row>
      <xdr:rowOff>38100</xdr:rowOff>
    </xdr:from>
    <xdr:to>
      <xdr:col>14</xdr:col>
      <xdr:colOff>9525</xdr:colOff>
      <xdr:row>17</xdr:row>
      <xdr:rowOff>19050</xdr:rowOff>
    </xdr:to>
    <xdr:sp macro="" textlink="">
      <xdr:nvSpPr>
        <xdr:cNvPr id="3" name="Strelica nagore 2"/>
        <xdr:cNvSpPr/>
      </xdr:nvSpPr>
      <xdr:spPr>
        <a:xfrm>
          <a:off x="5819775" y="3228975"/>
          <a:ext cx="104775" cy="17145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sr-Latn-R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omments" Target="../comments1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List1"/>
  <dimension ref="A1:Q35"/>
  <sheetViews>
    <sheetView showGridLines="0" showZeros="0" tabSelected="1" workbookViewId="0">
      <selection activeCell="K32" sqref="K32:L32"/>
    </sheetView>
  </sheetViews>
  <sheetFormatPr defaultRowHeight="15" x14ac:dyDescent="0.25"/>
  <cols>
    <col min="1" max="1" width="2.28515625" customWidth="1"/>
    <col min="4" max="4" width="0.85546875" customWidth="1"/>
    <col min="7" max="7" width="1.7109375" customWidth="1"/>
    <col min="10" max="10" width="0.85546875" customWidth="1"/>
    <col min="13" max="13" width="0.7109375" customWidth="1"/>
    <col min="16" max="16" width="2.28515625" customWidth="1"/>
  </cols>
  <sheetData>
    <row r="1" spans="1:17" x14ac:dyDescent="0.25">
      <c r="A1" s="33"/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5"/>
    </row>
    <row r="2" spans="1:17" x14ac:dyDescent="0.25">
      <c r="A2" s="36"/>
      <c r="B2" s="8"/>
      <c r="C2" s="48" t="s">
        <v>31</v>
      </c>
      <c r="D2" s="49"/>
      <c r="E2" s="49"/>
      <c r="F2" s="49"/>
      <c r="G2" s="49"/>
      <c r="H2" s="49"/>
      <c r="I2" s="49"/>
      <c r="J2" s="49"/>
      <c r="K2" s="49"/>
      <c r="L2" s="49"/>
      <c r="M2" s="49"/>
      <c r="N2" s="50"/>
      <c r="O2" s="8"/>
      <c r="P2" s="37"/>
    </row>
    <row r="3" spans="1:17" x14ac:dyDescent="0.25">
      <c r="A3" s="36"/>
      <c r="B3" s="8"/>
      <c r="C3" s="51"/>
      <c r="D3" s="52"/>
      <c r="E3" s="52"/>
      <c r="F3" s="52"/>
      <c r="G3" s="52"/>
      <c r="H3" s="52"/>
      <c r="I3" s="52"/>
      <c r="J3" s="52"/>
      <c r="K3" s="52"/>
      <c r="L3" s="52"/>
      <c r="M3" s="52"/>
      <c r="N3" s="53"/>
      <c r="O3" s="8"/>
      <c r="P3" s="37"/>
    </row>
    <row r="4" spans="1:17" x14ac:dyDescent="0.25">
      <c r="A4" s="36"/>
      <c r="B4" s="8"/>
      <c r="C4" s="54"/>
      <c r="D4" s="55"/>
      <c r="E4" s="55"/>
      <c r="F4" s="55"/>
      <c r="G4" s="55"/>
      <c r="H4" s="55"/>
      <c r="I4" s="55"/>
      <c r="J4" s="55"/>
      <c r="K4" s="55"/>
      <c r="L4" s="55"/>
      <c r="M4" s="55"/>
      <c r="N4" s="56"/>
      <c r="O4" s="8"/>
      <c r="P4" s="37"/>
    </row>
    <row r="5" spans="1:17" x14ac:dyDescent="0.25">
      <c r="A5" s="36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37"/>
    </row>
    <row r="6" spans="1:17" x14ac:dyDescent="0.25">
      <c r="A6" s="36"/>
      <c r="B6" s="97" t="s">
        <v>34</v>
      </c>
      <c r="C6" s="98"/>
      <c r="D6" s="98"/>
      <c r="E6" s="98"/>
      <c r="F6" s="98"/>
      <c r="G6" s="102"/>
      <c r="H6" s="97" t="s">
        <v>33</v>
      </c>
      <c r="I6" s="98"/>
      <c r="J6" s="98"/>
      <c r="K6" s="98"/>
      <c r="L6" s="98"/>
      <c r="M6" s="98"/>
      <c r="N6" s="98"/>
      <c r="O6" s="98"/>
      <c r="P6" s="37"/>
      <c r="Q6" s="6"/>
    </row>
    <row r="7" spans="1:17" x14ac:dyDescent="0.25">
      <c r="A7" s="99"/>
      <c r="B7" s="100"/>
      <c r="C7" s="100"/>
      <c r="D7" s="100"/>
      <c r="E7" s="100"/>
      <c r="F7" s="100"/>
      <c r="G7" s="8"/>
      <c r="H7" s="100"/>
      <c r="I7" s="100"/>
      <c r="J7" s="100"/>
      <c r="K7" s="100"/>
      <c r="L7" s="100"/>
      <c r="M7" s="100"/>
      <c r="N7" s="100"/>
      <c r="O7" s="100"/>
      <c r="P7" s="101"/>
    </row>
    <row r="8" spans="1:17" x14ac:dyDescent="0.25">
      <c r="A8" s="36"/>
      <c r="B8" s="9"/>
      <c r="C8" s="10"/>
      <c r="D8" s="10"/>
      <c r="E8" s="10"/>
      <c r="F8" s="11"/>
      <c r="G8" s="8"/>
      <c r="H8" s="12"/>
      <c r="I8" s="13"/>
      <c r="J8" s="13"/>
      <c r="K8" s="13"/>
      <c r="L8" s="13"/>
      <c r="M8" s="13"/>
      <c r="N8" s="13"/>
      <c r="O8" s="14"/>
      <c r="P8" s="37"/>
    </row>
    <row r="9" spans="1:17" ht="26.25" x14ac:dyDescent="0.25">
      <c r="A9" s="36"/>
      <c r="B9" s="74" t="str">
        <f>IF(ISERROR((List2!A2)),"",(List2!A2))</f>
        <v>Izaberi usjev!</v>
      </c>
      <c r="C9" s="75"/>
      <c r="D9" s="75"/>
      <c r="E9" s="75"/>
      <c r="F9" s="76"/>
      <c r="G9" s="8"/>
      <c r="H9" s="71" t="str">
        <f>IF(ISERROR((List2!H4)),"",(List2!H4))</f>
        <v>Izaberi usjev!</v>
      </c>
      <c r="I9" s="72"/>
      <c r="J9" s="72"/>
      <c r="K9" s="72"/>
      <c r="L9" s="72"/>
      <c r="M9" s="72"/>
      <c r="N9" s="72"/>
      <c r="O9" s="73"/>
      <c r="P9" s="37"/>
    </row>
    <row r="10" spans="1:17" ht="15" customHeight="1" x14ac:dyDescent="0.25">
      <c r="A10" s="36"/>
      <c r="B10" s="15"/>
      <c r="C10" s="16"/>
      <c r="D10" s="16"/>
      <c r="E10" s="16"/>
      <c r="F10" s="17"/>
      <c r="G10" s="8"/>
      <c r="H10" s="18"/>
      <c r="I10" s="16"/>
      <c r="J10" s="16"/>
      <c r="K10" s="16"/>
      <c r="L10" s="16"/>
      <c r="M10" s="16"/>
      <c r="N10" s="16"/>
      <c r="O10" s="19"/>
      <c r="P10" s="37"/>
    </row>
    <row r="11" spans="1:17" ht="15" customHeight="1" x14ac:dyDescent="0.25">
      <c r="A11" s="36"/>
      <c r="B11" s="57" t="s">
        <v>32</v>
      </c>
      <c r="C11" s="58"/>
      <c r="D11" s="16"/>
      <c r="E11" s="16"/>
      <c r="F11" s="17"/>
      <c r="G11" s="8"/>
      <c r="H11" s="59" t="s">
        <v>32</v>
      </c>
      <c r="I11" s="58"/>
      <c r="J11" s="16"/>
      <c r="K11" s="16"/>
      <c r="L11" s="16"/>
      <c r="M11" s="16"/>
      <c r="N11" s="16"/>
      <c r="O11" s="19"/>
      <c r="P11" s="37"/>
    </row>
    <row r="12" spans="1:17" ht="15" customHeight="1" x14ac:dyDescent="0.25">
      <c r="A12" s="36"/>
      <c r="B12" s="15"/>
      <c r="C12" s="16"/>
      <c r="D12" s="16"/>
      <c r="E12" s="16"/>
      <c r="F12" s="17"/>
      <c r="G12" s="8"/>
      <c r="H12" s="18"/>
      <c r="I12" s="16"/>
      <c r="J12" s="16"/>
      <c r="K12" s="16"/>
      <c r="L12" s="16"/>
      <c r="M12" s="16"/>
      <c r="N12" s="16"/>
      <c r="O12" s="19"/>
      <c r="P12" s="37"/>
    </row>
    <row r="13" spans="1:17" ht="15" customHeight="1" x14ac:dyDescent="0.25">
      <c r="A13" s="36"/>
      <c r="B13" s="15"/>
      <c r="C13" s="16"/>
      <c r="D13" s="16"/>
      <c r="E13" s="16"/>
      <c r="F13" s="17"/>
      <c r="G13" s="8"/>
      <c r="H13" s="18"/>
      <c r="I13" s="16"/>
      <c r="J13" s="16"/>
      <c r="K13" s="16"/>
      <c r="L13" s="16"/>
      <c r="M13" s="16"/>
      <c r="N13" s="16"/>
      <c r="O13" s="19"/>
      <c r="P13" s="37"/>
    </row>
    <row r="14" spans="1:17" ht="15" customHeight="1" x14ac:dyDescent="0.25">
      <c r="A14" s="36"/>
      <c r="B14" s="57" t="s">
        <v>10</v>
      </c>
      <c r="C14" s="58"/>
      <c r="D14" s="16"/>
      <c r="E14" s="16"/>
      <c r="F14" s="17"/>
      <c r="G14" s="8"/>
      <c r="H14" s="59" t="str">
        <f>B14</f>
        <v>Aps. masa zrna (g)</v>
      </c>
      <c r="I14" s="58"/>
      <c r="J14" s="16"/>
      <c r="K14" s="16"/>
      <c r="L14" s="16"/>
      <c r="M14" s="16"/>
      <c r="N14" s="16"/>
      <c r="O14" s="19"/>
      <c r="P14" s="37"/>
    </row>
    <row r="15" spans="1:17" ht="15" customHeight="1" x14ac:dyDescent="0.25">
      <c r="A15" s="36"/>
      <c r="B15" s="60"/>
      <c r="C15" s="61"/>
      <c r="D15" s="16"/>
      <c r="E15" s="58" t="s">
        <v>52</v>
      </c>
      <c r="F15" s="66"/>
      <c r="G15" s="8"/>
      <c r="H15" s="64"/>
      <c r="I15" s="65"/>
      <c r="J15" s="16"/>
      <c r="K15" s="58" t="str">
        <f>E15</f>
        <v>U.V. sjemena (%)</v>
      </c>
      <c r="L15" s="58"/>
      <c r="M15" s="16"/>
      <c r="N15" s="58" t="s">
        <v>17</v>
      </c>
      <c r="O15" s="85"/>
      <c r="P15" s="37"/>
    </row>
    <row r="16" spans="1:17" ht="15" customHeight="1" x14ac:dyDescent="0.25">
      <c r="A16" s="36"/>
      <c r="B16" s="15"/>
      <c r="C16" s="16"/>
      <c r="D16" s="16"/>
      <c r="E16" s="62">
        <f>IF(ISERROR((List2!B23)),"",(List2!B23))</f>
        <v>0</v>
      </c>
      <c r="F16" s="63"/>
      <c r="G16" s="8"/>
      <c r="H16" s="18"/>
      <c r="I16" s="16"/>
      <c r="J16" s="16"/>
      <c r="K16" s="82">
        <f>IF(ISERROR((List2!I15)),"",(List2!I15))</f>
        <v>0</v>
      </c>
      <c r="L16" s="63"/>
      <c r="M16" s="16"/>
      <c r="N16" s="83">
        <f>IF(ISERROR((List2!L4)),"",(List2!L4))</f>
        <v>0</v>
      </c>
      <c r="O16" s="84"/>
      <c r="P16" s="37"/>
    </row>
    <row r="17" spans="1:16" ht="15" customHeight="1" x14ac:dyDescent="0.25">
      <c r="A17" s="36"/>
      <c r="B17" s="57" t="s">
        <v>11</v>
      </c>
      <c r="C17" s="58"/>
      <c r="D17" s="16"/>
      <c r="E17" s="16"/>
      <c r="F17" s="17"/>
      <c r="G17" s="8"/>
      <c r="H17" s="59" t="str">
        <f>B17</f>
        <v>Čistoća sjemena (%)</v>
      </c>
      <c r="I17" s="58"/>
      <c r="J17" s="16"/>
      <c r="K17" s="16"/>
      <c r="L17" s="16"/>
      <c r="M17" s="16"/>
      <c r="N17" s="16"/>
      <c r="O17" s="19"/>
      <c r="P17" s="37"/>
    </row>
    <row r="18" spans="1:16" ht="15" customHeight="1" x14ac:dyDescent="0.25">
      <c r="A18" s="36"/>
      <c r="B18" s="67"/>
      <c r="C18" s="68"/>
      <c r="D18" s="16"/>
      <c r="E18" s="58" t="s">
        <v>47</v>
      </c>
      <c r="F18" s="66"/>
      <c r="G18" s="8"/>
      <c r="H18" s="67"/>
      <c r="I18" s="68"/>
      <c r="J18" s="16"/>
      <c r="K18" s="58" t="s">
        <v>15</v>
      </c>
      <c r="L18" s="58"/>
      <c r="M18" s="16"/>
      <c r="N18" s="92" t="s">
        <v>53</v>
      </c>
      <c r="O18" s="93"/>
      <c r="P18" s="37"/>
    </row>
    <row r="19" spans="1:16" ht="15" customHeight="1" x14ac:dyDescent="0.25">
      <c r="A19" s="36"/>
      <c r="B19" s="15"/>
      <c r="C19" s="16"/>
      <c r="D19" s="16"/>
      <c r="E19" s="69" t="str">
        <f>IF(ISERROR((List2!C28)),"",(List2!C28))</f>
        <v/>
      </c>
      <c r="F19" s="70"/>
      <c r="G19" s="8"/>
      <c r="H19" s="18"/>
      <c r="I19" s="16"/>
      <c r="J19" s="16"/>
      <c r="K19" s="69" t="str">
        <f>IF(ISERROR((List2!J14)),"",(List2!J14))</f>
        <v/>
      </c>
      <c r="L19" s="70"/>
      <c r="M19" s="16"/>
      <c r="N19" s="94"/>
      <c r="O19" s="93"/>
      <c r="P19" s="37"/>
    </row>
    <row r="20" spans="1:16" ht="15" customHeight="1" x14ac:dyDescent="0.25">
      <c r="A20" s="36"/>
      <c r="B20" s="57" t="s">
        <v>12</v>
      </c>
      <c r="C20" s="58"/>
      <c r="D20" s="16"/>
      <c r="E20" s="16"/>
      <c r="F20" s="17"/>
      <c r="G20" s="8"/>
      <c r="H20" s="59" t="str">
        <f>B20</f>
        <v>Klijavost jemena (%)</v>
      </c>
      <c r="I20" s="58"/>
      <c r="J20" s="16"/>
      <c r="K20" s="16"/>
      <c r="L20" s="16"/>
      <c r="M20" s="16"/>
      <c r="N20" s="95"/>
      <c r="O20" s="96"/>
      <c r="P20" s="37"/>
    </row>
    <row r="21" spans="1:16" ht="15" customHeight="1" x14ac:dyDescent="0.25">
      <c r="A21" s="36"/>
      <c r="B21" s="67"/>
      <c r="C21" s="68"/>
      <c r="D21" s="16"/>
      <c r="E21" s="58" t="s">
        <v>14</v>
      </c>
      <c r="F21" s="66"/>
      <c r="G21" s="8"/>
      <c r="H21" s="67"/>
      <c r="I21" s="68"/>
      <c r="J21" s="16"/>
      <c r="K21" s="58" t="str">
        <f>E21</f>
        <v>Kg/ha sjemena</v>
      </c>
      <c r="L21" s="58"/>
      <c r="M21" s="16"/>
      <c r="N21" s="16" t="s">
        <v>16</v>
      </c>
      <c r="O21" s="19"/>
      <c r="P21" s="37"/>
    </row>
    <row r="22" spans="1:16" ht="15" customHeight="1" x14ac:dyDescent="0.25">
      <c r="A22" s="36"/>
      <c r="B22" s="15"/>
      <c r="C22" s="16"/>
      <c r="D22" s="16"/>
      <c r="E22" s="77" t="str">
        <f>IF(ISERROR((List2!B26)),"",(List2!B26))</f>
        <v/>
      </c>
      <c r="F22" s="78"/>
      <c r="G22" s="8"/>
      <c r="H22" s="18"/>
      <c r="I22" s="16"/>
      <c r="J22" s="16"/>
      <c r="K22" s="77" t="str">
        <f>IF(ISERROR((List2!J16)),"",(List2!J16))</f>
        <v/>
      </c>
      <c r="L22" s="78"/>
      <c r="M22" s="16"/>
      <c r="N22" s="80" t="str">
        <f>IF(ISERROR((List2!L15)),"",(List2!L15))</f>
        <v/>
      </c>
      <c r="O22" s="19"/>
      <c r="P22" s="37"/>
    </row>
    <row r="23" spans="1:16" ht="15" customHeight="1" x14ac:dyDescent="0.25">
      <c r="A23" s="36"/>
      <c r="B23" s="57" t="s">
        <v>48</v>
      </c>
      <c r="C23" s="58"/>
      <c r="D23" s="16"/>
      <c r="E23" s="79"/>
      <c r="F23" s="78"/>
      <c r="G23" s="8"/>
      <c r="H23" s="59" t="s">
        <v>18</v>
      </c>
      <c r="I23" s="58"/>
      <c r="J23" s="16"/>
      <c r="K23" s="79"/>
      <c r="L23" s="78"/>
      <c r="M23" s="16"/>
      <c r="N23" s="81"/>
      <c r="O23" s="19"/>
      <c r="P23" s="37"/>
    </row>
    <row r="24" spans="1:16" ht="15" customHeight="1" x14ac:dyDescent="0.25">
      <c r="A24" s="36"/>
      <c r="B24" s="60"/>
      <c r="C24" s="61"/>
      <c r="D24" s="16"/>
      <c r="E24" s="79"/>
      <c r="F24" s="78"/>
      <c r="G24" s="8"/>
      <c r="H24" s="64"/>
      <c r="I24" s="65"/>
      <c r="J24" s="16"/>
      <c r="K24" s="79"/>
      <c r="L24" s="78"/>
      <c r="M24" s="16"/>
      <c r="N24" s="81"/>
      <c r="O24" s="19"/>
      <c r="P24" s="37"/>
    </row>
    <row r="25" spans="1:16" x14ac:dyDescent="0.25">
      <c r="A25" s="36"/>
      <c r="B25" s="20"/>
      <c r="C25" s="21"/>
      <c r="D25" s="16"/>
      <c r="E25" s="21"/>
      <c r="F25" s="22"/>
      <c r="G25" s="103"/>
      <c r="H25" s="23"/>
      <c r="I25" s="21"/>
      <c r="J25" s="16"/>
      <c r="K25" s="21"/>
      <c r="L25" s="21"/>
      <c r="M25" s="16"/>
      <c r="N25" s="21"/>
      <c r="O25" s="24"/>
      <c r="P25" s="37"/>
    </row>
    <row r="26" spans="1:16" x14ac:dyDescent="0.25">
      <c r="A26" s="38"/>
      <c r="B26" s="8"/>
      <c r="C26" s="8"/>
      <c r="D26" s="8"/>
      <c r="E26" s="8"/>
      <c r="F26" s="8"/>
      <c r="G26" s="25"/>
      <c r="H26" s="8"/>
      <c r="I26" s="8"/>
      <c r="J26" s="8"/>
      <c r="K26" s="8"/>
      <c r="L26" s="8"/>
      <c r="M26" s="8"/>
      <c r="N26" s="8"/>
      <c r="O26" s="8"/>
      <c r="P26" s="39"/>
    </row>
    <row r="27" spans="1:16" ht="15.75" x14ac:dyDescent="0.25">
      <c r="A27" s="36"/>
      <c r="B27" s="47" t="s">
        <v>24</v>
      </c>
      <c r="C27" s="47"/>
      <c r="D27" s="30"/>
      <c r="E27" s="47" t="s">
        <v>50</v>
      </c>
      <c r="F27" s="47"/>
      <c r="G27" s="40"/>
      <c r="H27" s="47" t="str">
        <f>B27</f>
        <v>Masa 1000 zrna (u g)</v>
      </c>
      <c r="I27" s="47"/>
      <c r="J27" s="31"/>
      <c r="K27" s="47" t="s">
        <v>55</v>
      </c>
      <c r="L27" s="88"/>
      <c r="M27" s="32"/>
      <c r="N27" s="47" t="s">
        <v>45</v>
      </c>
      <c r="O27" s="88"/>
      <c r="P27" s="37"/>
    </row>
    <row r="28" spans="1:16" x14ac:dyDescent="0.25">
      <c r="A28" s="36"/>
      <c r="B28" s="26" t="s">
        <v>0</v>
      </c>
      <c r="C28" s="27" t="s">
        <v>19</v>
      </c>
      <c r="D28" s="28"/>
      <c r="E28" s="86" t="s">
        <v>35</v>
      </c>
      <c r="F28" s="87"/>
      <c r="G28" s="8"/>
      <c r="H28" s="26" t="s">
        <v>5</v>
      </c>
      <c r="I28" s="27" t="s">
        <v>27</v>
      </c>
      <c r="J28" s="7"/>
      <c r="K28" s="89">
        <v>70</v>
      </c>
      <c r="L28" s="90"/>
      <c r="M28" s="7"/>
      <c r="N28" s="86" t="s">
        <v>40</v>
      </c>
      <c r="O28" s="91"/>
      <c r="P28" s="37"/>
    </row>
    <row r="29" spans="1:16" x14ac:dyDescent="0.25">
      <c r="A29" s="36"/>
      <c r="B29" s="26" t="s">
        <v>23</v>
      </c>
      <c r="C29" s="27" t="s">
        <v>20</v>
      </c>
      <c r="D29" s="28"/>
      <c r="E29" s="86" t="s">
        <v>36</v>
      </c>
      <c r="F29" s="87"/>
      <c r="G29" s="8"/>
      <c r="H29" s="26" t="s">
        <v>6</v>
      </c>
      <c r="I29" s="27" t="s">
        <v>28</v>
      </c>
      <c r="J29" s="7"/>
      <c r="K29" s="89">
        <v>50</v>
      </c>
      <c r="L29" s="90"/>
      <c r="M29" s="7"/>
      <c r="N29" s="86" t="s">
        <v>41</v>
      </c>
      <c r="O29" s="91"/>
      <c r="P29" s="37"/>
    </row>
    <row r="30" spans="1:16" x14ac:dyDescent="0.25">
      <c r="A30" s="36"/>
      <c r="B30" s="26" t="s">
        <v>1</v>
      </c>
      <c r="C30" s="27" t="s">
        <v>21</v>
      </c>
      <c r="D30" s="28"/>
      <c r="E30" s="86" t="s">
        <v>37</v>
      </c>
      <c r="F30" s="87"/>
      <c r="G30" s="8"/>
      <c r="H30" s="26" t="s">
        <v>7</v>
      </c>
      <c r="I30" s="27" t="s">
        <v>29</v>
      </c>
      <c r="J30" s="7"/>
      <c r="K30" s="89">
        <v>70</v>
      </c>
      <c r="L30" s="90"/>
      <c r="M30" s="7"/>
      <c r="N30" s="86" t="s">
        <v>42</v>
      </c>
      <c r="O30" s="91"/>
      <c r="P30" s="37"/>
    </row>
    <row r="31" spans="1:16" x14ac:dyDescent="0.25">
      <c r="A31" s="36"/>
      <c r="B31" s="26" t="s">
        <v>2</v>
      </c>
      <c r="C31" s="27" t="s">
        <v>20</v>
      </c>
      <c r="D31" s="28"/>
      <c r="E31" s="86" t="s">
        <v>38</v>
      </c>
      <c r="F31" s="87"/>
      <c r="G31" s="8"/>
      <c r="H31" s="26" t="s">
        <v>25</v>
      </c>
      <c r="I31" s="27" t="s">
        <v>28</v>
      </c>
      <c r="J31" s="7"/>
      <c r="K31" s="89">
        <v>40</v>
      </c>
      <c r="L31" s="90"/>
      <c r="M31" s="7"/>
      <c r="N31" s="86" t="s">
        <v>43</v>
      </c>
      <c r="O31" s="91"/>
      <c r="P31" s="37"/>
    </row>
    <row r="32" spans="1:16" x14ac:dyDescent="0.25">
      <c r="A32" s="36"/>
      <c r="B32" s="26" t="s">
        <v>3</v>
      </c>
      <c r="C32" s="27" t="s">
        <v>21</v>
      </c>
      <c r="D32" s="28"/>
      <c r="E32" s="86" t="s">
        <v>39</v>
      </c>
      <c r="F32" s="87"/>
      <c r="G32" s="8"/>
      <c r="H32" s="26" t="s">
        <v>26</v>
      </c>
      <c r="I32" s="27" t="s">
        <v>30</v>
      </c>
      <c r="J32" s="7"/>
      <c r="K32" s="89">
        <v>50</v>
      </c>
      <c r="L32" s="90"/>
      <c r="M32" s="7"/>
      <c r="N32" s="86" t="s">
        <v>44</v>
      </c>
      <c r="O32" s="91"/>
      <c r="P32" s="37"/>
    </row>
    <row r="33" spans="1:16" x14ac:dyDescent="0.25">
      <c r="A33" s="36"/>
      <c r="B33" s="26" t="s">
        <v>4</v>
      </c>
      <c r="C33" s="29" t="s">
        <v>22</v>
      </c>
      <c r="D33" s="28"/>
      <c r="E33" s="86" t="s">
        <v>46</v>
      </c>
      <c r="F33" s="87"/>
      <c r="G33" s="8"/>
      <c r="H33" s="8"/>
      <c r="I33" s="41"/>
      <c r="J33" s="8"/>
      <c r="K33" s="8"/>
      <c r="L33" s="8"/>
      <c r="M33" s="8"/>
      <c r="N33" s="8"/>
      <c r="O33" s="8"/>
      <c r="P33" s="37"/>
    </row>
    <row r="34" spans="1:16" x14ac:dyDescent="0.25">
      <c r="A34" s="36"/>
      <c r="B34" s="8"/>
      <c r="C34" s="8"/>
      <c r="D34" s="8"/>
      <c r="E34" s="8"/>
      <c r="F34" s="8"/>
      <c r="G34" s="8"/>
      <c r="H34" s="8"/>
      <c r="I34" s="42" t="s">
        <v>49</v>
      </c>
      <c r="J34" s="42"/>
      <c r="K34" s="42"/>
      <c r="L34" s="42"/>
      <c r="M34" s="42"/>
      <c r="N34" s="42"/>
      <c r="O34" s="42"/>
      <c r="P34" s="37"/>
    </row>
    <row r="35" spans="1:16" x14ac:dyDescent="0.25">
      <c r="A35" s="43"/>
      <c r="B35" s="46" t="s">
        <v>51</v>
      </c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5"/>
    </row>
  </sheetData>
  <sheetProtection algorithmName="SHA-512" hashValue="BCTS5gaNVc0/WOUbc/pna4qQVmBzHwpeKgi5PV6uAkBtxMg8I0bvnd68HhcKpH74PbniXUDi2v8KTO194ulKCg==" saltValue="dxk5cKvMtJ9cqntYhlQ3KA==" spinCount="100000" sheet="1" objects="1" scenarios="1" selectLockedCells="1"/>
  <mergeCells count="60">
    <mergeCell ref="N32:O32"/>
    <mergeCell ref="N18:O20"/>
    <mergeCell ref="N27:O27"/>
    <mergeCell ref="N28:O28"/>
    <mergeCell ref="N29:O29"/>
    <mergeCell ref="N30:O30"/>
    <mergeCell ref="N31:O31"/>
    <mergeCell ref="E33:F33"/>
    <mergeCell ref="K27:L27"/>
    <mergeCell ref="K28:L28"/>
    <mergeCell ref="K29:L29"/>
    <mergeCell ref="K30:L30"/>
    <mergeCell ref="K31:L31"/>
    <mergeCell ref="K32:L32"/>
    <mergeCell ref="E28:F28"/>
    <mergeCell ref="E29:F29"/>
    <mergeCell ref="E30:F30"/>
    <mergeCell ref="E31:F31"/>
    <mergeCell ref="E32:F32"/>
    <mergeCell ref="H9:O9"/>
    <mergeCell ref="B9:F9"/>
    <mergeCell ref="E22:F24"/>
    <mergeCell ref="K22:L24"/>
    <mergeCell ref="N22:N24"/>
    <mergeCell ref="K15:L15"/>
    <mergeCell ref="K16:L16"/>
    <mergeCell ref="K18:L18"/>
    <mergeCell ref="K19:L19"/>
    <mergeCell ref="K21:L21"/>
    <mergeCell ref="N16:O16"/>
    <mergeCell ref="N15:O15"/>
    <mergeCell ref="H24:I24"/>
    <mergeCell ref="B17:C17"/>
    <mergeCell ref="H17:I17"/>
    <mergeCell ref="B20:C20"/>
    <mergeCell ref="H20:I20"/>
    <mergeCell ref="E21:F21"/>
    <mergeCell ref="B21:C21"/>
    <mergeCell ref="H21:I21"/>
    <mergeCell ref="E15:F15"/>
    <mergeCell ref="E18:F18"/>
    <mergeCell ref="E19:F19"/>
    <mergeCell ref="B18:C18"/>
    <mergeCell ref="H18:I18"/>
    <mergeCell ref="B27:C27"/>
    <mergeCell ref="E27:F27"/>
    <mergeCell ref="H27:I27"/>
    <mergeCell ref="C2:N4"/>
    <mergeCell ref="B6:F6"/>
    <mergeCell ref="H6:O6"/>
    <mergeCell ref="B23:C23"/>
    <mergeCell ref="H23:I23"/>
    <mergeCell ref="B24:C24"/>
    <mergeCell ref="E16:F16"/>
    <mergeCell ref="B11:C11"/>
    <mergeCell ref="H11:I11"/>
    <mergeCell ref="B14:C14"/>
    <mergeCell ref="H14:I14"/>
    <mergeCell ref="B15:C15"/>
    <mergeCell ref="H15:I15"/>
  </mergeCells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Drop Down 1">
              <controlPr locked="0" defaultSize="0" print="0" autoLine="0" autoPict="0">
                <anchor moveWithCells="1">
                  <from>
                    <xdr:col>1</xdr:col>
                    <xdr:colOff>0</xdr:colOff>
                    <xdr:row>11</xdr:row>
                    <xdr:rowOff>9525</xdr:rowOff>
                  </from>
                  <to>
                    <xdr:col>2</xdr:col>
                    <xdr:colOff>600075</xdr:colOff>
                    <xdr:row>12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Drop Down 2">
              <controlPr locked="0" defaultSize="0" print="0" autoLine="0" autoPict="0">
                <anchor moveWithCells="1">
                  <from>
                    <xdr:col>7</xdr:col>
                    <xdr:colOff>0</xdr:colOff>
                    <xdr:row>11</xdr:row>
                    <xdr:rowOff>0</xdr:rowOff>
                  </from>
                  <to>
                    <xdr:col>8</xdr:col>
                    <xdr:colOff>600075</xdr:colOff>
                    <xdr:row>12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List2"/>
  <dimension ref="A1:N30"/>
  <sheetViews>
    <sheetView workbookViewId="0">
      <selection activeCell="H9" sqref="H9"/>
    </sheetView>
  </sheetViews>
  <sheetFormatPr defaultRowHeight="15" x14ac:dyDescent="0.25"/>
  <cols>
    <col min="5" max="5" width="9.5703125" bestFit="1" customWidth="1"/>
    <col min="10" max="10" width="9.5703125" bestFit="1" customWidth="1"/>
    <col min="11" max="11" width="11" customWidth="1"/>
  </cols>
  <sheetData>
    <row r="1" spans="1:14" x14ac:dyDescent="0.25">
      <c r="A1">
        <v>1</v>
      </c>
      <c r="B1">
        <v>1</v>
      </c>
    </row>
    <row r="2" spans="1:14" x14ac:dyDescent="0.25">
      <c r="A2" t="str">
        <f>VLOOKUP(A1,us,2,FALSE)</f>
        <v>Izaberi usjev!</v>
      </c>
      <c r="E2" s="3"/>
    </row>
    <row r="3" spans="1:14" x14ac:dyDescent="0.25">
      <c r="A3">
        <v>1</v>
      </c>
    </row>
    <row r="4" spans="1:14" x14ac:dyDescent="0.25">
      <c r="A4">
        <v>1</v>
      </c>
      <c r="B4" t="s">
        <v>54</v>
      </c>
      <c r="C4">
        <v>0</v>
      </c>
      <c r="D4">
        <v>0</v>
      </c>
      <c r="H4" t="str">
        <f>VLOOKUP(A3,ku,2,FALSE)</f>
        <v>Izaberi usjev!</v>
      </c>
      <c r="I4">
        <f>VLOOKUP(A3,ku,4,FALSE)</f>
        <v>0</v>
      </c>
      <c r="J4">
        <f>VLOOKUP(A3,ku,5,FALSE)</f>
        <v>0</v>
      </c>
      <c r="K4" s="2">
        <f>VLOOKUP(A3,ku,6,FALSE)</f>
        <v>0</v>
      </c>
      <c r="L4" s="2">
        <f>VLOOKUP(A3,ku,7,FALSE)</f>
        <v>0</v>
      </c>
      <c r="M4" s="3">
        <f>VLOOKUP(A3,ku,8,FALSE)</f>
        <v>0</v>
      </c>
    </row>
    <row r="5" spans="1:14" x14ac:dyDescent="0.25">
      <c r="A5">
        <v>2</v>
      </c>
      <c r="B5" t="s">
        <v>0</v>
      </c>
      <c r="C5">
        <v>2</v>
      </c>
      <c r="D5">
        <v>1</v>
      </c>
      <c r="E5">
        <v>1</v>
      </c>
      <c r="G5">
        <v>1</v>
      </c>
      <c r="H5" t="s">
        <v>54</v>
      </c>
    </row>
    <row r="6" spans="1:14" x14ac:dyDescent="0.25">
      <c r="A6">
        <v>3</v>
      </c>
      <c r="B6" t="s">
        <v>1</v>
      </c>
      <c r="C6">
        <v>3</v>
      </c>
      <c r="D6">
        <v>1</v>
      </c>
      <c r="E6">
        <v>1</v>
      </c>
      <c r="G6">
        <v>2</v>
      </c>
      <c r="H6" t="s">
        <v>5</v>
      </c>
      <c r="I6">
        <v>2</v>
      </c>
      <c r="J6">
        <f>List1!K28/J12</f>
        <v>0.7</v>
      </c>
      <c r="K6">
        <f>J6*I14</f>
        <v>0</v>
      </c>
      <c r="L6" s="2" t="e">
        <f>L15</f>
        <v>#DIV/0!</v>
      </c>
      <c r="M6" s="5" t="e">
        <f>K15</f>
        <v>#DIV/0!</v>
      </c>
      <c r="N6">
        <v>25000</v>
      </c>
    </row>
    <row r="7" spans="1:14" x14ac:dyDescent="0.25">
      <c r="A7">
        <v>4</v>
      </c>
      <c r="B7" t="s">
        <v>2</v>
      </c>
      <c r="C7">
        <v>4</v>
      </c>
      <c r="D7">
        <v>1</v>
      </c>
      <c r="E7">
        <v>1</v>
      </c>
      <c r="G7">
        <v>3</v>
      </c>
      <c r="H7" t="s">
        <v>6</v>
      </c>
      <c r="I7">
        <v>3</v>
      </c>
      <c r="J7">
        <f>List1!K29/J12</f>
        <v>0.5</v>
      </c>
      <c r="K7">
        <f>J7*I14</f>
        <v>0</v>
      </c>
      <c r="L7" s="2">
        <v>0</v>
      </c>
      <c r="M7" s="5" t="e">
        <f>K15</f>
        <v>#DIV/0!</v>
      </c>
      <c r="N7">
        <v>0</v>
      </c>
    </row>
    <row r="8" spans="1:14" x14ac:dyDescent="0.25">
      <c r="A8">
        <v>5</v>
      </c>
      <c r="B8" t="s">
        <v>3</v>
      </c>
      <c r="C8">
        <v>5</v>
      </c>
      <c r="D8">
        <v>1</v>
      </c>
      <c r="E8">
        <v>1</v>
      </c>
      <c r="G8">
        <v>4</v>
      </c>
      <c r="H8" t="s">
        <v>7</v>
      </c>
      <c r="I8">
        <v>4</v>
      </c>
      <c r="J8">
        <f>List1!K30/J12</f>
        <v>0.7</v>
      </c>
      <c r="K8">
        <f>J8*I14</f>
        <v>0</v>
      </c>
      <c r="L8" s="2">
        <v>0</v>
      </c>
      <c r="M8" s="5" t="e">
        <f>K15</f>
        <v>#DIV/0!</v>
      </c>
      <c r="N8">
        <v>0</v>
      </c>
    </row>
    <row r="9" spans="1:14" x14ac:dyDescent="0.25">
      <c r="A9">
        <v>6</v>
      </c>
      <c r="B9" t="s">
        <v>4</v>
      </c>
      <c r="C9">
        <v>6</v>
      </c>
      <c r="D9">
        <v>1</v>
      </c>
      <c r="E9">
        <v>1</v>
      </c>
      <c r="G9">
        <v>5</v>
      </c>
      <c r="H9" t="s">
        <v>8</v>
      </c>
      <c r="I9">
        <v>5</v>
      </c>
      <c r="J9">
        <f>List1!K31/J12</f>
        <v>0.4</v>
      </c>
      <c r="K9">
        <f>J9*I14</f>
        <v>0</v>
      </c>
      <c r="L9" s="2">
        <v>0</v>
      </c>
      <c r="M9" s="5" t="e">
        <f>K15</f>
        <v>#DIV/0!</v>
      </c>
      <c r="N9">
        <v>0</v>
      </c>
    </row>
    <row r="10" spans="1:14" x14ac:dyDescent="0.25">
      <c r="G10">
        <v>6</v>
      </c>
      <c r="H10" t="s">
        <v>9</v>
      </c>
      <c r="I10">
        <v>6</v>
      </c>
      <c r="J10">
        <f>List1!K32/J12</f>
        <v>0.5</v>
      </c>
      <c r="K10">
        <f>J10*I14</f>
        <v>0</v>
      </c>
      <c r="L10" s="2">
        <v>0</v>
      </c>
      <c r="M10" s="5" t="e">
        <f>K15</f>
        <v>#DIV/0!</v>
      </c>
      <c r="N10">
        <v>100000</v>
      </c>
    </row>
    <row r="12" spans="1:14" x14ac:dyDescent="0.25">
      <c r="H12">
        <v>1000</v>
      </c>
      <c r="I12">
        <v>10000</v>
      </c>
      <c r="J12">
        <v>100</v>
      </c>
      <c r="L12" s="5"/>
    </row>
    <row r="13" spans="1:14" x14ac:dyDescent="0.25">
      <c r="H13">
        <f>List1!H15</f>
        <v>0</v>
      </c>
      <c r="I13">
        <f>H13/H12</f>
        <v>0</v>
      </c>
      <c r="J13" s="3" t="e">
        <f>I12/I13</f>
        <v>#DIV/0!</v>
      </c>
      <c r="K13" s="3" t="e">
        <f>(J16/I13)*H12</f>
        <v>#DIV/0!</v>
      </c>
    </row>
    <row r="14" spans="1:14" x14ac:dyDescent="0.25">
      <c r="H14" s="1">
        <f>List1!H18</f>
        <v>0</v>
      </c>
      <c r="I14">
        <f>H16/J12</f>
        <v>0</v>
      </c>
      <c r="J14" s="3" t="e">
        <f>I12/J4</f>
        <v>#DIV/0!</v>
      </c>
      <c r="K14" s="5" t="e">
        <f>I12/K13</f>
        <v>#DIV/0!</v>
      </c>
    </row>
    <row r="15" spans="1:14" x14ac:dyDescent="0.25">
      <c r="H15" s="1">
        <f>List1!H21</f>
        <v>0</v>
      </c>
      <c r="I15" s="1">
        <f>H14*H15</f>
        <v>0</v>
      </c>
      <c r="K15" t="e">
        <f>(K14/I4)*J12</f>
        <v>#DIV/0!</v>
      </c>
      <c r="L15" s="2" t="e">
        <f>K13/M4</f>
        <v>#DIV/0!</v>
      </c>
    </row>
    <row r="16" spans="1:14" x14ac:dyDescent="0.25">
      <c r="H16" s="4">
        <f>List1!H24</f>
        <v>0</v>
      </c>
      <c r="I16" t="e">
        <f>(J14*I13)/H12</f>
        <v>#DIV/0!</v>
      </c>
      <c r="J16" s="3" t="e">
        <f>I16/I15</f>
        <v>#DIV/0!</v>
      </c>
    </row>
    <row r="22" spans="1:3" x14ac:dyDescent="0.25">
      <c r="A22">
        <f>List1!B15</f>
        <v>0</v>
      </c>
      <c r="B22" t="s">
        <v>13</v>
      </c>
    </row>
    <row r="23" spans="1:3" x14ac:dyDescent="0.25">
      <c r="A23" s="1">
        <f>List1!B18</f>
        <v>0</v>
      </c>
      <c r="B23" s="1">
        <f>A23*A24</f>
        <v>0</v>
      </c>
    </row>
    <row r="24" spans="1:3" x14ac:dyDescent="0.25">
      <c r="A24" s="1">
        <f>List1!B21</f>
        <v>0</v>
      </c>
      <c r="B24">
        <f>(A25*A22)/1000</f>
        <v>0</v>
      </c>
    </row>
    <row r="25" spans="1:3" x14ac:dyDescent="0.25">
      <c r="A25">
        <f>List1!B24</f>
        <v>0</v>
      </c>
      <c r="B25">
        <f>(B24*10000)/1000</f>
        <v>0</v>
      </c>
    </row>
    <row r="26" spans="1:3" x14ac:dyDescent="0.25">
      <c r="B26" s="3" t="e">
        <f>B25/B23</f>
        <v>#DIV/0!</v>
      </c>
      <c r="C26" t="e">
        <f>B26*1000</f>
        <v>#DIV/0!</v>
      </c>
    </row>
    <row r="27" spans="1:3" x14ac:dyDescent="0.25">
      <c r="C27" t="e">
        <f>C26/A30</f>
        <v>#DIV/0!</v>
      </c>
    </row>
    <row r="28" spans="1:3" x14ac:dyDescent="0.25">
      <c r="A28">
        <f>A25/100</f>
        <v>0</v>
      </c>
      <c r="C28" t="e">
        <f>C27/I12</f>
        <v>#DIV/0!</v>
      </c>
    </row>
    <row r="30" spans="1:3" x14ac:dyDescent="0.25">
      <c r="A30">
        <f>A22/1000</f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2</vt:i4>
      </vt:variant>
      <vt:variant>
        <vt:lpstr>Imenovani opsezi</vt:lpstr>
      </vt:variant>
      <vt:variant>
        <vt:i4>3</vt:i4>
      </vt:variant>
    </vt:vector>
  </HeadingPairs>
  <TitlesOfParts>
    <vt:vector size="5" baseType="lpstr">
      <vt:lpstr>List1</vt:lpstr>
      <vt:lpstr>List2</vt:lpstr>
      <vt:lpstr>ku</vt:lpstr>
      <vt:lpstr>raz</vt:lpstr>
      <vt:lpstr>us</vt:lpstr>
    </vt:vector>
  </TitlesOfParts>
  <Company>Poljoprivredni fakultet, Banja Luka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Prof. dr Ilija Komljenović</dc:creator>
  <cp:lastModifiedBy>Prof. dr Ilija Komljenović</cp:lastModifiedBy>
  <dcterms:created xsi:type="dcterms:W3CDTF">2013-09-28T08:41:01Z</dcterms:created>
  <dcterms:modified xsi:type="dcterms:W3CDTF">2013-09-30T07:00:10Z</dcterms:modified>
</cp:coreProperties>
</file>